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rik\Desktop\Documents\1_HPCC FORESTRY\FES-BC Forest Enhancement Society\2018 application\"/>
    </mc:Choice>
  </mc:AlternateContent>
  <bookViews>
    <workbookView xWindow="0" yWindow="0" windowWidth="20490" windowHeight="7905"/>
  </bookViews>
  <sheets>
    <sheet name="Sheet1" sheetId="1" r:id="rId1"/>
  </sheets>
  <definedNames>
    <definedName name="_xlnm.Print_Area" localSheetId="0">Sheet1!$A$1:$AH$22</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Y7" i="1" l="1"/>
  <c r="Y8" i="1"/>
  <c r="Y6" i="1"/>
  <c r="D7" i="1"/>
  <c r="F7" i="1" s="1"/>
  <c r="K7" i="1"/>
  <c r="L7" i="1" s="1"/>
  <c r="M7" i="1" s="1"/>
  <c r="O7" i="1"/>
  <c r="Q7" i="1"/>
  <c r="S7" i="1"/>
  <c r="U7" i="1"/>
  <c r="W7" i="1"/>
  <c r="Z7" i="1"/>
  <c r="AA7" i="1" l="1"/>
  <c r="AC7" i="1" s="1"/>
  <c r="H7" i="1"/>
  <c r="U8" i="1"/>
  <c r="U6" i="1"/>
  <c r="AB7" i="1" l="1"/>
  <c r="AE7" i="1"/>
  <c r="AF7" i="1"/>
  <c r="AD7" i="1"/>
  <c r="Z8" i="1"/>
  <c r="Z6" i="1"/>
  <c r="W8" i="1"/>
  <c r="W6" i="1"/>
  <c r="B9" i="1"/>
  <c r="S8" i="1"/>
  <c r="Q8" i="1"/>
  <c r="O8" i="1"/>
  <c r="K8" i="1"/>
  <c r="L8" i="1" s="1"/>
  <c r="M8" i="1" s="1"/>
  <c r="D8" i="1"/>
  <c r="F8" i="1" s="1"/>
  <c r="S6" i="1"/>
  <c r="D6" i="1"/>
  <c r="H6" i="1" s="1"/>
  <c r="AG7" i="1" l="1"/>
  <c r="H8" i="1"/>
  <c r="H9" i="1" s="1"/>
  <c r="AA8" i="1"/>
  <c r="AB8" i="1" s="1"/>
  <c r="F6" i="1"/>
  <c r="F9" i="1" s="1"/>
  <c r="D9" i="1"/>
  <c r="Q6" i="1"/>
  <c r="O6" i="1"/>
  <c r="K6" i="1"/>
  <c r="L6" i="1" s="1"/>
  <c r="M6" i="1" s="1"/>
  <c r="M9" i="1" s="1"/>
  <c r="AE8" i="1" l="1"/>
  <c r="AC8" i="1"/>
  <c r="AF8" i="1" s="1"/>
  <c r="AG8" i="1" s="1"/>
  <c r="AA6" i="1"/>
  <c r="AD8" i="1" l="1"/>
  <c r="AC6" i="1"/>
  <c r="AD6" i="1" s="1"/>
  <c r="AD9" i="1" s="1"/>
  <c r="AB6" i="1"/>
  <c r="AB9" i="1" s="1"/>
  <c r="AE6" i="1"/>
  <c r="AF6" i="1" l="1"/>
  <c r="AG6" i="1" s="1"/>
</calcChain>
</file>

<file path=xl/sharedStrings.xml><?xml version="1.0" encoding="utf-8"?>
<sst xmlns="http://schemas.openxmlformats.org/spreadsheetml/2006/main" count="86" uniqueCount="65">
  <si>
    <t>#ha</t>
  </si>
  <si>
    <t>% sawlog</t>
  </si>
  <si>
    <t>% pulp</t>
  </si>
  <si>
    <t>supervision cost/ha</t>
  </si>
  <si>
    <t>gross revenue /ha</t>
  </si>
  <si>
    <t>Unit</t>
  </si>
  <si>
    <t>blended price / m3</t>
  </si>
  <si>
    <t>pulp price / m3</t>
  </si>
  <si>
    <t>hauling cost / m3</t>
  </si>
  <si>
    <t>logging cost /m3</t>
  </si>
  <si>
    <t>hauling cost / ha</t>
  </si>
  <si>
    <t>total cost /ha</t>
  </si>
  <si>
    <t>net cost / ha</t>
  </si>
  <si>
    <t>total m3</t>
  </si>
  <si>
    <t>net cost / m3</t>
  </si>
  <si>
    <t>total cost / m3</t>
  </si>
  <si>
    <t>stumpage / ha</t>
  </si>
  <si>
    <t>supervision and admin cost/ha</t>
  </si>
  <si>
    <t>logging cost /ha</t>
  </si>
  <si>
    <t>sawlog volume</t>
  </si>
  <si>
    <t>pulp volume</t>
  </si>
  <si>
    <t>TOTAL</t>
  </si>
  <si>
    <t xml:space="preserve"> </t>
  </si>
  <si>
    <t>Total cost</t>
  </si>
  <si>
    <t>total supervision cost</t>
  </si>
  <si>
    <t>admin cost / ha</t>
  </si>
  <si>
    <t>total admin cost</t>
  </si>
  <si>
    <t>post-harvest fuel reduction cost/ha</t>
  </si>
  <si>
    <t>NET COST TOTAL = FES funds requested</t>
  </si>
  <si>
    <t>blended stumpage rate / m3</t>
  </si>
  <si>
    <t>avg sawlog price / m3</t>
  </si>
  <si>
    <t>post-harvest fuel reduction cost/m3</t>
  </si>
  <si>
    <t>A</t>
  </si>
  <si>
    <t>B</t>
  </si>
  <si>
    <t>C</t>
  </si>
  <si>
    <t>D</t>
  </si>
  <si>
    <t>E</t>
  </si>
  <si>
    <t>F</t>
  </si>
  <si>
    <t>G</t>
  </si>
  <si>
    <t>Assumption made (see below)</t>
  </si>
  <si>
    <t>H</t>
  </si>
  <si>
    <t>I</t>
  </si>
  <si>
    <t>J</t>
  </si>
  <si>
    <t>Assumptions</t>
  </si>
  <si>
    <t xml:space="preserve">A </t>
  </si>
  <si>
    <t xml:space="preserve">Harvest volumes based on initial summary data from timber recce/ cruise plots in treatment area.  Expectation is that approximately 2/3 of the total stand volume will be removed--mostly hemlock </t>
  </si>
  <si>
    <t>November 28, 2018</t>
  </si>
  <si>
    <t>West Procter 1 2019</t>
  </si>
  <si>
    <t>West Procter 2 2020</t>
  </si>
  <si>
    <t>West Procter 3 2021</t>
  </si>
  <si>
    <t>Gross project revenue</t>
  </si>
  <si>
    <t>m3/ha L1 volume (&gt;12.5cm dbh) harvested</t>
  </si>
  <si>
    <t>Sawlog percentage based on timber plot summary that indicates high percentage of small diameter and low quality hemlock including many damaged trees left from 1980s era highgrading</t>
  </si>
  <si>
    <t>Pulp volume includes Grade 6 logs (~12.5 to 17.5cm dbh) which will be used for pulp instead of being burned on site (enhanced utilization).  Estimate approximately 30 m3/ha of pulp will be Grade 6.</t>
  </si>
  <si>
    <t>Based on local industry standards for clean-up of post-harvest logging debris in WUI areas.  Understory is 6,000 SPH so lots of slash expected even with improved utilization of Grade 6.</t>
  </si>
  <si>
    <t xml:space="preserve">Supervision costs based on Qualified Professional conducting average of 6 hours of inspections and documentation per week at $60/hour.  Total project expected to take 16 weeks.  </t>
  </si>
  <si>
    <t>Sawlog price based on assumption that hemlock sawlogs (50%) will be worth $60/m3 and other species (50%) will be worth average of $100/ m3 (mix of fir/larch/cedar/pine).  Based on current delivered log prices.</t>
  </si>
  <si>
    <t>Pulp price based on expected price to be negotiated with Celgar pulp mill.  Similar to current pricing.  Celgar has indicated support for the project and is willing to take small diameter (to 1" top).  Actual price TBD.  Pulp market volatile.</t>
  </si>
  <si>
    <t>Based on current hauling costs from Procter to Celgar pulp mill and Interfor.  May go up a bit due to slower loading of Grade 6 pulp logs.</t>
  </si>
  <si>
    <t>Based on current HPCC tabular stumpage rates.  Blended rate based on % pulp assumptions.  Stumpage assessment will depend on what Celgar stratum the pulp is placed in.</t>
  </si>
  <si>
    <t>% project funding from FES</t>
  </si>
  <si>
    <t>Administration costs include cutting permit development, negotiation of log prices, tendering and contract administration, book-keeping, reporting, etc.  Admin costs ~5% of project budget.</t>
  </si>
  <si>
    <t>HPCC West Procter 2019-2022 fuel treatment: budget worksheet with assumptions</t>
  </si>
  <si>
    <t>K</t>
  </si>
  <si>
    <t>Logging cost based on expected all-found logging rate, including spur road and landing development.  Logging rate will be high because of low volume / ha, high levels of dispersed retention, very small piece size, and high expectations of tidy results (community watershed).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</si>
</sst>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_(&quot;$&quot;* #,##0_);_(&quot;$&quot;* \(#,##0\);_(&quot;$&quot;* &quot;-&quot;??_);_(@_)"/>
  </numFmts>
  <fonts count="17" x14ac:knownFonts="1">
    <font>
      <sz val="11"/>
      <color theme="1"/>
      <name val="Calibri"/>
      <family val="2"/>
      <scheme val="minor"/>
    </font>
    <font>
      <sz val="11"/>
      <color theme="1"/>
      <name val="Calibri"/>
      <family val="2"/>
      <scheme val="minor"/>
    </font>
    <font>
      <b/>
      <sz val="11"/>
      <color theme="1"/>
      <name val="Calibri"/>
      <family val="2"/>
      <scheme val="minor"/>
    </font>
    <font>
      <sz val="11"/>
      <name val="Calibri"/>
      <family val="2"/>
      <scheme val="minor"/>
    </font>
    <font>
      <sz val="11"/>
      <color rgb="FF7030A0"/>
      <name val="Calibri"/>
      <family val="2"/>
      <scheme val="minor"/>
    </font>
    <font>
      <b/>
      <sz val="11"/>
      <color rgb="FF7030A0"/>
      <name val="Calibri"/>
      <family val="2"/>
      <scheme val="minor"/>
    </font>
    <font>
      <b/>
      <sz val="10"/>
      <color rgb="FF7030A0"/>
      <name val="Calibri"/>
      <family val="2"/>
      <scheme val="minor"/>
    </font>
    <font>
      <b/>
      <sz val="10"/>
      <name val="Calibri"/>
      <family val="2"/>
      <scheme val="minor"/>
    </font>
    <font>
      <b/>
      <sz val="10"/>
      <color theme="1"/>
      <name val="Calibri"/>
      <family val="2"/>
      <scheme val="minor"/>
    </font>
    <font>
      <sz val="11"/>
      <color rgb="FFFF0000"/>
      <name val="Calibri"/>
      <family val="2"/>
      <scheme val="minor"/>
    </font>
    <font>
      <b/>
      <sz val="11"/>
      <color rgb="FF0070C0"/>
      <name val="Calibri"/>
      <family val="2"/>
      <scheme val="minor"/>
    </font>
    <font>
      <b/>
      <i/>
      <sz val="11"/>
      <color rgb="FF0070C0"/>
      <name val="Calibri"/>
      <family val="2"/>
      <scheme val="minor"/>
    </font>
    <font>
      <b/>
      <i/>
      <sz val="14"/>
      <color rgb="FF0070C0"/>
      <name val="Calibri"/>
      <family val="2"/>
      <scheme val="minor"/>
    </font>
    <font>
      <b/>
      <sz val="14"/>
      <color rgb="FF0070C0"/>
      <name val="Calibri"/>
      <family val="2"/>
      <scheme val="minor"/>
    </font>
    <font>
      <sz val="11"/>
      <color rgb="FF0070C0"/>
      <name val="Calibri"/>
      <family val="2"/>
      <scheme val="minor"/>
    </font>
    <font>
      <b/>
      <sz val="14"/>
      <color theme="1"/>
      <name val="Calibri"/>
      <family val="2"/>
      <scheme val="minor"/>
    </font>
    <font>
      <b/>
      <sz val="11"/>
      <name val="Calibri"/>
      <family val="2"/>
      <scheme val="minor"/>
    </font>
  </fonts>
  <fills count="3">
    <fill>
      <patternFill patternType="none"/>
    </fill>
    <fill>
      <patternFill patternType="gray125"/>
    </fill>
    <fill>
      <patternFill patternType="solid">
        <fgColor theme="9" tint="0.79998168889431442"/>
        <bgColor indexed="64"/>
      </patternFill>
    </fill>
  </fills>
  <borders count="2">
    <border>
      <left/>
      <right/>
      <top/>
      <bottom/>
      <diagonal/>
    </border>
    <border>
      <left/>
      <right/>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62">
    <xf numFmtId="0" fontId="0" fillId="0" borderId="0" xfId="0"/>
    <xf numFmtId="0" fontId="0" fillId="0" borderId="0" xfId="0" applyAlignment="1">
      <alignment vertical="center"/>
    </xf>
    <xf numFmtId="0" fontId="0" fillId="0" borderId="0" xfId="0" applyAlignment="1">
      <alignment horizontal="center" vertical="center"/>
    </xf>
    <xf numFmtId="0" fontId="2" fillId="0" borderId="0" xfId="0" applyFont="1" applyAlignment="1">
      <alignment horizontal="center" vertical="center" wrapText="1"/>
    </xf>
    <xf numFmtId="0" fontId="2" fillId="0" borderId="0" xfId="0" applyFont="1" applyAlignment="1">
      <alignment wrapText="1"/>
    </xf>
    <xf numFmtId="0" fontId="0" fillId="0" borderId="0" xfId="0" applyAlignment="1">
      <alignment horizontal="center"/>
    </xf>
    <xf numFmtId="9" fontId="0" fillId="0" borderId="0" xfId="2" applyFont="1" applyAlignment="1">
      <alignment horizontal="center" vertical="center"/>
    </xf>
    <xf numFmtId="164" fontId="0" fillId="0" borderId="0" xfId="1" applyNumberFormat="1" applyFont="1" applyAlignment="1">
      <alignment horizontal="center" vertical="center"/>
    </xf>
    <xf numFmtId="164" fontId="0" fillId="0" borderId="0" xfId="0" applyNumberFormat="1" applyAlignment="1">
      <alignment horizontal="center" vertical="center"/>
    </xf>
    <xf numFmtId="164" fontId="0" fillId="0" borderId="0" xfId="0" applyNumberFormat="1" applyAlignment="1">
      <alignment vertical="center"/>
    </xf>
    <xf numFmtId="0" fontId="3" fillId="0" borderId="0" xfId="0" applyFont="1" applyAlignment="1">
      <alignment horizontal="center" vertical="center"/>
    </xf>
    <xf numFmtId="164" fontId="3" fillId="0" borderId="0" xfId="0" applyNumberFormat="1"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wrapText="1"/>
    </xf>
    <xf numFmtId="164" fontId="4" fillId="0" borderId="0" xfId="1" applyNumberFormat="1" applyFont="1" applyAlignment="1">
      <alignment horizontal="center" vertical="center"/>
    </xf>
    <xf numFmtId="0" fontId="4" fillId="0" borderId="0" xfId="0" applyFont="1"/>
    <xf numFmtId="164" fontId="4" fillId="0" borderId="0" xfId="0" applyNumberFormat="1" applyFont="1" applyAlignment="1">
      <alignment vertical="center"/>
    </xf>
    <xf numFmtId="44" fontId="4" fillId="0" borderId="0" xfId="0" applyNumberFormat="1" applyFont="1" applyAlignment="1">
      <alignment horizontal="center" vertical="center"/>
    </xf>
    <xf numFmtId="0" fontId="6" fillId="0" borderId="0" xfId="0" applyFont="1" applyAlignment="1">
      <alignment horizontal="center" vertical="center" wrapText="1"/>
    </xf>
    <xf numFmtId="0" fontId="7" fillId="0" borderId="0" xfId="0" applyFont="1" applyAlignment="1">
      <alignment horizontal="center" vertical="center" wrapText="1"/>
    </xf>
    <xf numFmtId="0" fontId="8" fillId="0" borderId="0" xfId="0" applyFont="1" applyAlignment="1">
      <alignment horizontal="center" vertical="center" wrapText="1"/>
    </xf>
    <xf numFmtId="0" fontId="0" fillId="0" borderId="0" xfId="2" applyNumberFormat="1" applyFont="1" applyAlignment="1">
      <alignment horizontal="center" vertical="center"/>
    </xf>
    <xf numFmtId="0" fontId="0" fillId="0" borderId="1" xfId="0" applyBorder="1" applyAlignment="1">
      <alignment horizontal="center" vertical="center"/>
    </xf>
    <xf numFmtId="9" fontId="0" fillId="0" borderId="1" xfId="2" applyFont="1" applyBorder="1" applyAlignment="1">
      <alignment horizontal="center" vertical="center"/>
    </xf>
    <xf numFmtId="0" fontId="0" fillId="0" borderId="1" xfId="2" applyNumberFormat="1" applyFont="1" applyBorder="1" applyAlignment="1">
      <alignment horizontal="center" vertical="center"/>
    </xf>
    <xf numFmtId="164" fontId="4" fillId="0" borderId="1" xfId="1" applyNumberFormat="1" applyFont="1" applyBorder="1" applyAlignment="1">
      <alignment horizontal="center" vertical="center"/>
    </xf>
    <xf numFmtId="164" fontId="0" fillId="0" borderId="1" xfId="1" applyNumberFormat="1" applyFont="1" applyBorder="1" applyAlignment="1">
      <alignment horizontal="center" vertical="center"/>
    </xf>
    <xf numFmtId="164" fontId="0" fillId="0" borderId="1" xfId="0" applyNumberFormat="1" applyBorder="1" applyAlignment="1">
      <alignment horizontal="center" vertical="center"/>
    </xf>
    <xf numFmtId="44" fontId="4" fillId="0" borderId="1" xfId="0" applyNumberFormat="1" applyFont="1" applyBorder="1" applyAlignment="1">
      <alignment horizontal="center" vertical="center"/>
    </xf>
    <xf numFmtId="164" fontId="3" fillId="0" borderId="1" xfId="0" applyNumberFormat="1" applyFont="1" applyBorder="1" applyAlignment="1">
      <alignment horizontal="center" vertical="center"/>
    </xf>
    <xf numFmtId="164" fontId="0" fillId="0" borderId="1" xfId="0" applyNumberFormat="1" applyBorder="1" applyAlignment="1">
      <alignment vertical="center"/>
    </xf>
    <xf numFmtId="164" fontId="4" fillId="0" borderId="1" xfId="0" applyNumberFormat="1" applyFont="1" applyBorder="1" applyAlignment="1">
      <alignment vertical="center"/>
    </xf>
    <xf numFmtId="0" fontId="0" fillId="0" borderId="1" xfId="0" applyBorder="1"/>
    <xf numFmtId="0" fontId="2" fillId="0" borderId="0" xfId="0" applyFont="1" applyAlignment="1">
      <alignment horizontal="center" wrapText="1"/>
    </xf>
    <xf numFmtId="0" fontId="2" fillId="2" borderId="0" xfId="0" applyFont="1" applyFill="1" applyAlignment="1">
      <alignment horizontal="center" vertical="center" wrapText="1"/>
    </xf>
    <xf numFmtId="164" fontId="0" fillId="2" borderId="0" xfId="0" applyNumberFormat="1" applyFill="1" applyAlignment="1">
      <alignment vertical="center"/>
    </xf>
    <xf numFmtId="164" fontId="0" fillId="2" borderId="1" xfId="0" applyNumberFormat="1" applyFill="1" applyBorder="1" applyAlignment="1">
      <alignment vertical="center"/>
    </xf>
    <xf numFmtId="0" fontId="2" fillId="0" borderId="0" xfId="0" applyFont="1" applyAlignment="1">
      <alignment horizontal="center" vertical="center"/>
    </xf>
    <xf numFmtId="0" fontId="9" fillId="0" borderId="0" xfId="0" applyFont="1" applyAlignment="1">
      <alignment horizontal="center" vertical="center"/>
    </xf>
    <xf numFmtId="164" fontId="0" fillId="0" borderId="0" xfId="0" applyNumberFormat="1"/>
    <xf numFmtId="0" fontId="11" fillId="0" borderId="0" xfId="0" applyFont="1" applyAlignment="1">
      <alignment horizontal="center" vertical="center" wrapText="1"/>
    </xf>
    <xf numFmtId="0" fontId="11" fillId="0" borderId="0" xfId="0" applyFont="1" applyAlignment="1">
      <alignment wrapText="1"/>
    </xf>
    <xf numFmtId="0" fontId="12" fillId="0" borderId="0" xfId="0" applyFont="1" applyAlignment="1">
      <alignment horizontal="center" vertical="center" wrapText="1"/>
    </xf>
    <xf numFmtId="0" fontId="12" fillId="2" borderId="0" xfId="0" applyFont="1" applyFill="1" applyAlignment="1">
      <alignment horizontal="center" vertical="center" wrapText="1"/>
    </xf>
    <xf numFmtId="0" fontId="12" fillId="0" borderId="0" xfId="0" applyFont="1" applyAlignment="1">
      <alignment horizontal="center" wrapText="1"/>
    </xf>
    <xf numFmtId="0" fontId="2" fillId="0" borderId="0" xfId="0" applyFont="1" applyFill="1" applyBorder="1" applyAlignment="1">
      <alignment horizontal="center" vertical="center"/>
    </xf>
    <xf numFmtId="0" fontId="2" fillId="0" borderId="0" xfId="0" applyFont="1"/>
    <xf numFmtId="0" fontId="10" fillId="0" borderId="0" xfId="0" applyFont="1" applyFill="1" applyBorder="1" applyAlignment="1">
      <alignment horizontal="center" vertical="center"/>
    </xf>
    <xf numFmtId="0" fontId="10" fillId="0" borderId="0" xfId="0" applyFont="1"/>
    <xf numFmtId="0" fontId="13" fillId="0" borderId="0" xfId="0" applyFont="1" applyAlignment="1">
      <alignment horizontal="center"/>
    </xf>
    <xf numFmtId="0" fontId="14" fillId="0" borderId="0" xfId="0" applyFont="1" applyAlignment="1">
      <alignment vertical="center"/>
    </xf>
    <xf numFmtId="0" fontId="14" fillId="0" borderId="0" xfId="0" applyFont="1" applyAlignment="1">
      <alignment horizontal="left" vertical="center"/>
    </xf>
    <xf numFmtId="0" fontId="15" fillId="0" borderId="0" xfId="0" applyFont="1"/>
    <xf numFmtId="14" fontId="0" fillId="0" borderId="0" xfId="0" quotePrefix="1" applyNumberFormat="1" applyFill="1"/>
    <xf numFmtId="0" fontId="2" fillId="0" borderId="1" xfId="0" applyFont="1" applyBorder="1" applyAlignment="1">
      <alignment horizontal="center" vertical="center" wrapText="1"/>
    </xf>
    <xf numFmtId="164" fontId="2" fillId="0" borderId="0" xfId="1" applyNumberFormat="1" applyFont="1" applyAlignment="1">
      <alignment horizontal="center" vertical="center"/>
    </xf>
    <xf numFmtId="0" fontId="5" fillId="0" borderId="0" xfId="0" applyFont="1" applyAlignment="1">
      <alignment horizontal="center" vertical="center"/>
    </xf>
    <xf numFmtId="0" fontId="16" fillId="0" borderId="0" xfId="0" applyFont="1" applyAlignment="1">
      <alignment horizontal="center" vertical="center"/>
    </xf>
    <xf numFmtId="164" fontId="2" fillId="0" borderId="0" xfId="0" applyNumberFormat="1" applyFont="1" applyAlignment="1">
      <alignment horizontal="center" vertical="center"/>
    </xf>
    <xf numFmtId="164" fontId="2" fillId="2" borderId="0" xfId="0" applyNumberFormat="1" applyFont="1" applyFill="1" applyAlignment="1">
      <alignment vertical="center"/>
    </xf>
    <xf numFmtId="0" fontId="5" fillId="0" borderId="0" xfId="0" applyFont="1"/>
    <xf numFmtId="0" fontId="2" fillId="0" borderId="0" xfId="0" applyFont="1" applyAlignment="1">
      <alignment horizontal="center"/>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35"/>
  <sheetViews>
    <sheetView tabSelected="1" zoomScaleNormal="100" workbookViewId="0">
      <pane xSplit="1" ySplit="4" topLeftCell="B5" activePane="bottomRight" state="frozen"/>
      <selection pane="topRight" activeCell="B1" sqref="B1"/>
      <selection pane="bottomLeft" activeCell="A6" sqref="A6"/>
      <selection pane="bottomRight" activeCell="K6" sqref="K6"/>
    </sheetView>
  </sheetViews>
  <sheetFormatPr defaultRowHeight="15" x14ac:dyDescent="0.25"/>
  <cols>
    <col min="1" max="1" width="15.7109375" customWidth="1"/>
    <col min="2" max="2" width="6.140625" style="2" customWidth="1"/>
    <col min="3" max="3" width="10.28515625" style="2" customWidth="1"/>
    <col min="4" max="4" width="6.5703125" style="2" customWidth="1"/>
    <col min="5" max="5" width="8" style="2" customWidth="1"/>
    <col min="6" max="6" width="9.28515625" style="2" customWidth="1"/>
    <col min="7" max="7" width="6.85546875" style="2" customWidth="1"/>
    <col min="8" max="8" width="10" style="2" customWidth="1"/>
    <col min="9" max="9" width="7.5703125" style="12" customWidth="1"/>
    <col min="10" max="10" width="7.7109375" style="12" customWidth="1"/>
    <col min="11" max="11" width="8.42578125" style="12" customWidth="1"/>
    <col min="12" max="12" width="9" style="2" customWidth="1"/>
    <col min="13" max="13" width="12" style="2" customWidth="1"/>
    <col min="14" max="14" width="7.28515625" style="12" customWidth="1"/>
    <col min="15" max="15" width="7.7109375" style="2" customWidth="1"/>
    <col min="16" max="16" width="7.85546875" style="12" customWidth="1"/>
    <col min="17" max="17" width="8.42578125" style="2" customWidth="1"/>
    <col min="18" max="18" width="8.7109375" style="12" customWidth="1"/>
    <col min="19" max="19" width="8.85546875" style="10" customWidth="1"/>
    <col min="20" max="25" width="10.42578125" style="2" customWidth="1"/>
    <col min="26" max="26" width="10.28515625" style="2" customWidth="1"/>
    <col min="27" max="27" width="9.28515625" style="2" customWidth="1"/>
    <col min="28" max="28" width="11.7109375" style="2" customWidth="1"/>
    <col min="29" max="29" width="9.140625" customWidth="1"/>
    <col min="30" max="30" width="10.42578125" customWidth="1"/>
    <col min="31" max="31" width="8" style="15" customWidth="1"/>
    <col min="32" max="32" width="7.42578125" style="15" customWidth="1"/>
    <col min="33" max="33" width="9.140625" style="5"/>
  </cols>
  <sheetData>
    <row r="1" spans="1:33" ht="18.75" x14ac:dyDescent="0.3">
      <c r="A1" s="52" t="s">
        <v>62</v>
      </c>
    </row>
    <row r="2" spans="1:33" x14ac:dyDescent="0.25">
      <c r="A2" s="53" t="s">
        <v>46</v>
      </c>
      <c r="C2" s="38" t="s">
        <v>22</v>
      </c>
    </row>
    <row r="3" spans="1:33" x14ac:dyDescent="0.25">
      <c r="C3" s="37" t="s">
        <v>22</v>
      </c>
    </row>
    <row r="4" spans="1:33" s="4" customFormat="1" ht="78" customHeight="1" x14ac:dyDescent="0.25">
      <c r="A4" s="3" t="s">
        <v>5</v>
      </c>
      <c r="B4" s="3" t="s">
        <v>0</v>
      </c>
      <c r="C4" s="3" t="s">
        <v>51</v>
      </c>
      <c r="D4" s="3" t="s">
        <v>13</v>
      </c>
      <c r="E4" s="3" t="s">
        <v>1</v>
      </c>
      <c r="F4" s="3" t="s">
        <v>19</v>
      </c>
      <c r="G4" s="3" t="s">
        <v>2</v>
      </c>
      <c r="H4" s="3" t="s">
        <v>20</v>
      </c>
      <c r="I4" s="13" t="s">
        <v>30</v>
      </c>
      <c r="J4" s="13" t="s">
        <v>7</v>
      </c>
      <c r="K4" s="13" t="s">
        <v>6</v>
      </c>
      <c r="L4" s="3" t="s">
        <v>4</v>
      </c>
      <c r="M4" s="3" t="s">
        <v>50</v>
      </c>
      <c r="N4" s="13" t="s">
        <v>9</v>
      </c>
      <c r="O4" s="3" t="s">
        <v>18</v>
      </c>
      <c r="P4" s="13" t="s">
        <v>8</v>
      </c>
      <c r="Q4" s="3" t="s">
        <v>10</v>
      </c>
      <c r="R4" s="18" t="s">
        <v>29</v>
      </c>
      <c r="S4" s="19" t="s">
        <v>16</v>
      </c>
      <c r="T4" s="3" t="s">
        <v>27</v>
      </c>
      <c r="U4" s="13" t="s">
        <v>31</v>
      </c>
      <c r="V4" s="20" t="s">
        <v>3</v>
      </c>
      <c r="W4" s="20" t="s">
        <v>24</v>
      </c>
      <c r="X4" s="20" t="s">
        <v>25</v>
      </c>
      <c r="Y4" s="20" t="s">
        <v>26</v>
      </c>
      <c r="Z4" s="20" t="s">
        <v>17</v>
      </c>
      <c r="AA4" s="3" t="s">
        <v>11</v>
      </c>
      <c r="AB4" s="3" t="s">
        <v>23</v>
      </c>
      <c r="AC4" s="3" t="s">
        <v>12</v>
      </c>
      <c r="AD4" s="34" t="s">
        <v>28</v>
      </c>
      <c r="AE4" s="13" t="s">
        <v>15</v>
      </c>
      <c r="AF4" s="13" t="s">
        <v>14</v>
      </c>
      <c r="AG4" s="33" t="s">
        <v>60</v>
      </c>
    </row>
    <row r="5" spans="1:33" s="41" customFormat="1" ht="48" customHeight="1" x14ac:dyDescent="0.3">
      <c r="A5" s="40" t="s">
        <v>39</v>
      </c>
      <c r="B5" s="42"/>
      <c r="C5" s="42" t="s">
        <v>32</v>
      </c>
      <c r="D5" s="42"/>
      <c r="E5" s="42" t="s">
        <v>33</v>
      </c>
      <c r="F5" s="42"/>
      <c r="G5" s="42" t="s">
        <v>34</v>
      </c>
      <c r="H5" s="42"/>
      <c r="I5" s="42" t="s">
        <v>35</v>
      </c>
      <c r="J5" s="42" t="s">
        <v>36</v>
      </c>
      <c r="K5" s="42"/>
      <c r="L5" s="42"/>
      <c r="M5" s="42"/>
      <c r="N5" s="42" t="s">
        <v>37</v>
      </c>
      <c r="O5" s="42"/>
      <c r="P5" s="42" t="s">
        <v>38</v>
      </c>
      <c r="Q5" s="42"/>
      <c r="R5" s="42" t="s">
        <v>40</v>
      </c>
      <c r="S5" s="42"/>
      <c r="T5" s="42" t="s">
        <v>41</v>
      </c>
      <c r="U5" s="42"/>
      <c r="V5" s="42" t="s">
        <v>42</v>
      </c>
      <c r="W5" s="42"/>
      <c r="X5" s="42" t="s">
        <v>63</v>
      </c>
      <c r="Y5" s="42"/>
      <c r="Z5" s="42"/>
      <c r="AA5" s="42"/>
      <c r="AB5" s="42"/>
      <c r="AC5" s="42"/>
      <c r="AD5" s="43"/>
      <c r="AE5" s="42"/>
      <c r="AF5" s="42"/>
      <c r="AG5" s="44" t="s">
        <v>22</v>
      </c>
    </row>
    <row r="6" spans="1:33" s="1" customFormat="1" ht="30" customHeight="1" x14ac:dyDescent="0.25">
      <c r="A6" s="3" t="s">
        <v>47</v>
      </c>
      <c r="B6" s="2">
        <v>20</v>
      </c>
      <c r="C6" s="2">
        <v>180</v>
      </c>
      <c r="D6" s="2">
        <f>B6*C6</f>
        <v>3600</v>
      </c>
      <c r="E6" s="6">
        <v>0.4</v>
      </c>
      <c r="F6" s="21">
        <f>D6*E6</f>
        <v>1440</v>
      </c>
      <c r="G6" s="6">
        <v>0.6</v>
      </c>
      <c r="H6" s="21">
        <f>D6*G6</f>
        <v>2160</v>
      </c>
      <c r="I6" s="14">
        <v>80</v>
      </c>
      <c r="J6" s="14">
        <v>45</v>
      </c>
      <c r="K6" s="14">
        <f>I6*E6+J6*G6</f>
        <v>59</v>
      </c>
      <c r="L6" s="7">
        <f>C6*K6</f>
        <v>10620</v>
      </c>
      <c r="M6" s="7">
        <f>L6*B6</f>
        <v>212400</v>
      </c>
      <c r="N6" s="14">
        <v>40</v>
      </c>
      <c r="O6" s="8">
        <f>N6*C6</f>
        <v>7200</v>
      </c>
      <c r="P6" s="14">
        <v>19</v>
      </c>
      <c r="Q6" s="8">
        <f>P6*C6</f>
        <v>3420</v>
      </c>
      <c r="R6" s="17">
        <v>2</v>
      </c>
      <c r="S6" s="11">
        <f>R6*C6</f>
        <v>360</v>
      </c>
      <c r="T6" s="7">
        <v>2500</v>
      </c>
      <c r="U6" s="14">
        <f>T6/C6</f>
        <v>13.888888888888889</v>
      </c>
      <c r="V6" s="7">
        <v>300</v>
      </c>
      <c r="W6" s="7">
        <f>V6*B6</f>
        <v>6000</v>
      </c>
      <c r="X6" s="7">
        <v>750</v>
      </c>
      <c r="Y6" s="7">
        <f>X6*B6</f>
        <v>15000</v>
      </c>
      <c r="Z6" s="7">
        <f>V6+X6</f>
        <v>1050</v>
      </c>
      <c r="AA6" s="8">
        <f>O6+Q6+T6+Z6+S6</f>
        <v>14530</v>
      </c>
      <c r="AB6" s="8">
        <f>AA6*B6</f>
        <v>290600</v>
      </c>
      <c r="AC6" s="9">
        <f>AA6-L6</f>
        <v>3910</v>
      </c>
      <c r="AD6" s="35">
        <f>AC6*B6</f>
        <v>78200</v>
      </c>
      <c r="AE6" s="16">
        <f>AA6/C6</f>
        <v>80.722222222222229</v>
      </c>
      <c r="AF6" s="16">
        <f>AC6/C6</f>
        <v>21.722222222222221</v>
      </c>
      <c r="AG6" s="6">
        <f>AF6/AE6</f>
        <v>0.26909841706813487</v>
      </c>
    </row>
    <row r="7" spans="1:33" s="1" customFormat="1" ht="30" customHeight="1" x14ac:dyDescent="0.25">
      <c r="A7" s="3" t="s">
        <v>48</v>
      </c>
      <c r="B7" s="2">
        <v>20</v>
      </c>
      <c r="C7" s="2">
        <v>180</v>
      </c>
      <c r="D7" s="2">
        <f>B7*C7</f>
        <v>3600</v>
      </c>
      <c r="E7" s="6">
        <v>0.4</v>
      </c>
      <c r="F7" s="21">
        <f>D7*E7</f>
        <v>1440</v>
      </c>
      <c r="G7" s="6">
        <v>0.6</v>
      </c>
      <c r="H7" s="21">
        <f>D7*G7</f>
        <v>2160</v>
      </c>
      <c r="I7" s="14">
        <v>80</v>
      </c>
      <c r="J7" s="14">
        <v>45</v>
      </c>
      <c r="K7" s="14">
        <f>I7*E7+J7*G7</f>
        <v>59</v>
      </c>
      <c r="L7" s="7">
        <f>C7*K7</f>
        <v>10620</v>
      </c>
      <c r="M7" s="7">
        <f>L7*B7</f>
        <v>212400</v>
      </c>
      <c r="N7" s="14">
        <v>40</v>
      </c>
      <c r="O7" s="8">
        <f>N7*C7</f>
        <v>7200</v>
      </c>
      <c r="P7" s="14">
        <v>19</v>
      </c>
      <c r="Q7" s="8">
        <f>P7*C7</f>
        <v>3420</v>
      </c>
      <c r="R7" s="17">
        <v>2</v>
      </c>
      <c r="S7" s="11">
        <f>R7*C7</f>
        <v>360</v>
      </c>
      <c r="T7" s="7">
        <v>2500</v>
      </c>
      <c r="U7" s="14">
        <f>T7/C7</f>
        <v>13.888888888888889</v>
      </c>
      <c r="V7" s="7">
        <v>300</v>
      </c>
      <c r="W7" s="7">
        <f>V7*B7</f>
        <v>6000</v>
      </c>
      <c r="X7" s="7">
        <v>750</v>
      </c>
      <c r="Y7" s="7">
        <f t="shared" ref="Y7:Y8" si="0">X7*B7</f>
        <v>15000</v>
      </c>
      <c r="Z7" s="7">
        <f>V7+X7</f>
        <v>1050</v>
      </c>
      <c r="AA7" s="8">
        <f>O7+Q7+T7+Z7+S7</f>
        <v>14530</v>
      </c>
      <c r="AB7" s="8">
        <f>AA7*B7</f>
        <v>290600</v>
      </c>
      <c r="AC7" s="9">
        <f>AA7-L7</f>
        <v>3910</v>
      </c>
      <c r="AD7" s="35">
        <f>AC7*B7</f>
        <v>78200</v>
      </c>
      <c r="AE7" s="16">
        <f>AA7/C7</f>
        <v>80.722222222222229</v>
      </c>
      <c r="AF7" s="16">
        <f>AC7/C7</f>
        <v>21.722222222222221</v>
      </c>
      <c r="AG7" s="6">
        <f>AF7/AE7</f>
        <v>0.26909841706813487</v>
      </c>
    </row>
    <row r="8" spans="1:33" s="32" customFormat="1" ht="30" customHeight="1" x14ac:dyDescent="0.25">
      <c r="A8" s="54" t="s">
        <v>49</v>
      </c>
      <c r="B8" s="22">
        <v>20</v>
      </c>
      <c r="C8" s="22">
        <v>180</v>
      </c>
      <c r="D8" s="22">
        <f t="shared" ref="D8" si="1">B8*C8</f>
        <v>3600</v>
      </c>
      <c r="E8" s="23">
        <v>0.4</v>
      </c>
      <c r="F8" s="24">
        <f t="shared" ref="F8" si="2">D8*E8</f>
        <v>1440</v>
      </c>
      <c r="G8" s="23">
        <v>0.6</v>
      </c>
      <c r="H8" s="24">
        <f t="shared" ref="H8" si="3">D8*G8</f>
        <v>2160</v>
      </c>
      <c r="I8" s="25">
        <v>80</v>
      </c>
      <c r="J8" s="25">
        <v>45</v>
      </c>
      <c r="K8" s="25">
        <f t="shared" ref="K8" si="4">I8*E8+J8*G8</f>
        <v>59</v>
      </c>
      <c r="L8" s="26">
        <f t="shared" ref="L8" si="5">C8*K8</f>
        <v>10620</v>
      </c>
      <c r="M8" s="26">
        <f t="shared" ref="M8" si="6">L8*B8</f>
        <v>212400</v>
      </c>
      <c r="N8" s="25">
        <v>40</v>
      </c>
      <c r="O8" s="27">
        <f t="shared" ref="O8" si="7">N8*C8</f>
        <v>7200</v>
      </c>
      <c r="P8" s="25">
        <v>19</v>
      </c>
      <c r="Q8" s="27">
        <f t="shared" ref="Q8" si="8">P8*C8</f>
        <v>3420</v>
      </c>
      <c r="R8" s="28">
        <v>2</v>
      </c>
      <c r="S8" s="29">
        <f t="shared" ref="S8" si="9">R8*C8</f>
        <v>360</v>
      </c>
      <c r="T8" s="26">
        <v>2500</v>
      </c>
      <c r="U8" s="25">
        <f>T8/C8</f>
        <v>13.888888888888889</v>
      </c>
      <c r="V8" s="26">
        <v>300</v>
      </c>
      <c r="W8" s="26">
        <f>V8*B8</f>
        <v>6000</v>
      </c>
      <c r="X8" s="26">
        <v>750</v>
      </c>
      <c r="Y8" s="26">
        <f t="shared" si="0"/>
        <v>15000</v>
      </c>
      <c r="Z8" s="26">
        <f>V8+X8</f>
        <v>1050</v>
      </c>
      <c r="AA8" s="27">
        <f>O8+Q8+T8+Z8+S8</f>
        <v>14530</v>
      </c>
      <c r="AB8" s="27">
        <f>AA8*B8</f>
        <v>290600</v>
      </c>
      <c r="AC8" s="30">
        <f>AA8-L8</f>
        <v>3910</v>
      </c>
      <c r="AD8" s="36">
        <f>AC8*B8</f>
        <v>78200</v>
      </c>
      <c r="AE8" s="31">
        <f>AA8/C8</f>
        <v>80.722222222222229</v>
      </c>
      <c r="AF8" s="31">
        <f>AC8/C8</f>
        <v>21.722222222222221</v>
      </c>
      <c r="AG8" s="23">
        <f t="shared" ref="AG8" si="10">AF8/AE8</f>
        <v>0.26909841706813487</v>
      </c>
    </row>
    <row r="9" spans="1:33" s="46" customFormat="1" ht="30" customHeight="1" x14ac:dyDescent="0.25">
      <c r="A9" s="45" t="s">
        <v>21</v>
      </c>
      <c r="B9" s="37">
        <f>SUM(B6:B8)</f>
        <v>60</v>
      </c>
      <c r="C9" s="37" t="s">
        <v>22</v>
      </c>
      <c r="D9" s="37">
        <f>SUM(D6:D8)</f>
        <v>10800</v>
      </c>
      <c r="E9" s="37" t="s">
        <v>22</v>
      </c>
      <c r="F9" s="37">
        <f>SUM(F6:F8)</f>
        <v>4320</v>
      </c>
      <c r="G9" s="37" t="s">
        <v>22</v>
      </c>
      <c r="H9" s="37">
        <f>SUM(H6:H8)</f>
        <v>6480</v>
      </c>
      <c r="I9" s="37"/>
      <c r="J9" s="37"/>
      <c r="K9" s="37"/>
      <c r="L9" s="37"/>
      <c r="M9" s="55">
        <f>SUM(M6:M8)</f>
        <v>637200</v>
      </c>
      <c r="N9" s="37" t="s">
        <v>22</v>
      </c>
      <c r="O9" s="37" t="s">
        <v>22</v>
      </c>
      <c r="P9" s="37" t="s">
        <v>22</v>
      </c>
      <c r="Q9" s="37" t="s">
        <v>22</v>
      </c>
      <c r="R9" s="56"/>
      <c r="S9" s="57"/>
      <c r="T9" s="37"/>
      <c r="U9" s="37"/>
      <c r="V9" s="37"/>
      <c r="W9" s="37"/>
      <c r="X9" s="37"/>
      <c r="Y9" s="37"/>
      <c r="Z9" s="37"/>
      <c r="AA9" s="37"/>
      <c r="AB9" s="58">
        <f>SUM(AB6:AB8)</f>
        <v>871800</v>
      </c>
      <c r="AD9" s="59">
        <f>SUM(AD6:AD8)</f>
        <v>234600</v>
      </c>
      <c r="AE9" s="60"/>
      <c r="AF9" s="60"/>
      <c r="AG9" s="61"/>
    </row>
    <row r="10" spans="1:33" x14ac:dyDescent="0.25">
      <c r="AD10" s="39" t="s">
        <v>22</v>
      </c>
    </row>
    <row r="11" spans="1:33" x14ac:dyDescent="0.25">
      <c r="A11" s="47" t="s">
        <v>43</v>
      </c>
    </row>
    <row r="12" spans="1:33" ht="18.75" x14ac:dyDescent="0.3">
      <c r="A12" s="49" t="s">
        <v>44</v>
      </c>
      <c r="B12" s="51" t="s">
        <v>45</v>
      </c>
      <c r="C12" s="50"/>
      <c r="D12" s="50"/>
      <c r="E12" s="50"/>
      <c r="F12" s="50"/>
      <c r="G12" s="50"/>
      <c r="H12" s="50"/>
      <c r="I12" s="50"/>
      <c r="J12" s="50"/>
      <c r="K12" s="50"/>
      <c r="L12" s="50"/>
      <c r="M12" s="50"/>
      <c r="N12" s="50"/>
      <c r="O12" s="50"/>
      <c r="P12" s="50"/>
      <c r="Q12" s="50"/>
      <c r="R12" s="50"/>
      <c r="S12" s="50"/>
      <c r="T12" s="50"/>
      <c r="U12" s="50"/>
    </row>
    <row r="13" spans="1:33" ht="18.75" x14ac:dyDescent="0.3">
      <c r="A13" s="49" t="s">
        <v>33</v>
      </c>
      <c r="B13" s="51" t="s">
        <v>52</v>
      </c>
      <c r="C13" s="50"/>
      <c r="D13" s="50"/>
      <c r="E13" s="50"/>
      <c r="F13" s="50"/>
      <c r="G13" s="50"/>
      <c r="H13" s="50"/>
      <c r="I13" s="50"/>
      <c r="J13" s="50"/>
      <c r="K13" s="50"/>
      <c r="L13" s="50"/>
      <c r="M13" s="50"/>
      <c r="N13" s="50"/>
      <c r="O13" s="50"/>
      <c r="P13" s="50"/>
      <c r="Q13" s="50"/>
      <c r="R13" s="50"/>
      <c r="S13" s="50"/>
      <c r="T13" s="50"/>
      <c r="U13" s="50"/>
    </row>
    <row r="14" spans="1:33" ht="18.75" x14ac:dyDescent="0.3">
      <c r="A14" s="49" t="s">
        <v>34</v>
      </c>
      <c r="B14" s="51" t="s">
        <v>53</v>
      </c>
      <c r="C14" s="50"/>
      <c r="D14" s="50"/>
      <c r="E14" s="50"/>
      <c r="F14" s="50"/>
      <c r="G14" s="50"/>
      <c r="H14" s="50"/>
      <c r="I14" s="50"/>
      <c r="J14" s="50"/>
      <c r="K14" s="50"/>
      <c r="L14" s="50"/>
      <c r="M14" s="50"/>
      <c r="N14" s="50"/>
      <c r="O14" s="50"/>
      <c r="P14" s="50"/>
      <c r="Q14" s="50"/>
      <c r="R14" s="50"/>
      <c r="S14" s="50"/>
      <c r="T14" s="50"/>
      <c r="U14" s="50"/>
    </row>
    <row r="15" spans="1:33" ht="18.75" x14ac:dyDescent="0.3">
      <c r="A15" s="49" t="s">
        <v>35</v>
      </c>
      <c r="B15" s="51" t="s">
        <v>56</v>
      </c>
      <c r="C15" s="50"/>
      <c r="D15" s="50"/>
      <c r="E15" s="50"/>
      <c r="F15" s="50"/>
      <c r="G15" s="50"/>
      <c r="H15" s="50"/>
      <c r="I15" s="50"/>
      <c r="J15" s="50"/>
      <c r="K15" s="50"/>
      <c r="L15" s="50"/>
      <c r="M15" s="50"/>
      <c r="N15" s="50"/>
      <c r="O15" s="50"/>
      <c r="P15" s="50"/>
      <c r="Q15" s="50"/>
      <c r="R15" s="50"/>
      <c r="S15" s="50"/>
      <c r="T15" s="50"/>
      <c r="U15" s="50"/>
    </row>
    <row r="16" spans="1:33" ht="18.75" x14ac:dyDescent="0.3">
      <c r="A16" s="49" t="s">
        <v>36</v>
      </c>
      <c r="B16" s="51" t="s">
        <v>57</v>
      </c>
      <c r="C16" s="50"/>
      <c r="D16" s="50"/>
      <c r="E16" s="50"/>
      <c r="F16" s="50"/>
      <c r="G16" s="50"/>
      <c r="H16" s="50"/>
      <c r="I16" s="50"/>
      <c r="J16" s="50"/>
      <c r="K16" s="50"/>
      <c r="L16" s="50"/>
      <c r="M16" s="50"/>
      <c r="N16" s="50"/>
      <c r="O16" s="50"/>
      <c r="P16" s="50"/>
      <c r="Q16" s="50"/>
      <c r="R16" s="50"/>
      <c r="S16" s="50"/>
      <c r="T16" s="50"/>
      <c r="U16" s="50"/>
    </row>
    <row r="17" spans="1:21" ht="18.75" x14ac:dyDescent="0.3">
      <c r="A17" s="49" t="s">
        <v>37</v>
      </c>
      <c r="B17" s="51" t="s">
        <v>64</v>
      </c>
      <c r="C17" s="50"/>
      <c r="D17" s="50"/>
      <c r="E17" s="50"/>
      <c r="F17" s="50"/>
      <c r="G17" s="50"/>
      <c r="H17" s="50"/>
      <c r="I17" s="50"/>
      <c r="J17" s="50"/>
      <c r="K17" s="50"/>
      <c r="L17" s="50"/>
      <c r="M17" s="50"/>
      <c r="N17" s="50"/>
      <c r="O17" s="50"/>
      <c r="P17" s="50"/>
      <c r="Q17" s="50"/>
      <c r="R17" s="50"/>
      <c r="S17" s="50"/>
      <c r="T17" s="50"/>
      <c r="U17" s="50"/>
    </row>
    <row r="18" spans="1:21" ht="18.75" x14ac:dyDescent="0.3">
      <c r="A18" s="49" t="s">
        <v>38</v>
      </c>
      <c r="B18" s="51" t="s">
        <v>58</v>
      </c>
      <c r="C18" s="50"/>
      <c r="D18" s="50"/>
      <c r="E18" s="50"/>
      <c r="F18" s="50"/>
      <c r="G18" s="50"/>
      <c r="H18" s="50"/>
      <c r="I18" s="50"/>
      <c r="J18" s="50"/>
      <c r="K18" s="50"/>
      <c r="L18" s="50"/>
      <c r="M18" s="50"/>
      <c r="N18" s="50"/>
      <c r="O18" s="50"/>
      <c r="P18" s="50"/>
      <c r="Q18" s="50"/>
      <c r="R18" s="50"/>
      <c r="S18" s="50"/>
      <c r="T18" s="50"/>
      <c r="U18" s="50"/>
    </row>
    <row r="19" spans="1:21" ht="18.75" x14ac:dyDescent="0.3">
      <c r="A19" s="49" t="s">
        <v>40</v>
      </c>
      <c r="B19" s="51" t="s">
        <v>59</v>
      </c>
      <c r="C19" s="50"/>
      <c r="D19" s="50"/>
      <c r="E19" s="50"/>
      <c r="F19" s="50"/>
      <c r="G19" s="50"/>
      <c r="H19" s="50"/>
      <c r="I19" s="50"/>
      <c r="J19" s="50"/>
      <c r="K19" s="50"/>
      <c r="L19" s="50"/>
      <c r="M19" s="50"/>
      <c r="N19" s="50"/>
      <c r="O19" s="50"/>
      <c r="P19" s="50"/>
      <c r="Q19" s="50"/>
      <c r="R19" s="50"/>
      <c r="S19" s="50"/>
      <c r="T19" s="50"/>
      <c r="U19" s="50"/>
    </row>
    <row r="20" spans="1:21" ht="18.75" x14ac:dyDescent="0.3">
      <c r="A20" s="49" t="s">
        <v>41</v>
      </c>
      <c r="B20" s="51" t="s">
        <v>54</v>
      </c>
      <c r="C20" s="50"/>
      <c r="D20" s="50"/>
      <c r="E20" s="50"/>
      <c r="F20" s="50"/>
      <c r="G20" s="50"/>
      <c r="H20" s="50"/>
      <c r="I20" s="50"/>
      <c r="J20" s="50"/>
      <c r="K20" s="50"/>
      <c r="L20" s="50"/>
      <c r="M20" s="50"/>
      <c r="N20" s="50"/>
      <c r="O20" s="50"/>
      <c r="P20" s="50"/>
      <c r="Q20" s="50"/>
      <c r="R20" s="50"/>
      <c r="S20" s="50"/>
      <c r="T20" s="50"/>
      <c r="U20" s="50"/>
    </row>
    <row r="21" spans="1:21" ht="18.75" x14ac:dyDescent="0.3">
      <c r="A21" s="49" t="s">
        <v>42</v>
      </c>
      <c r="B21" s="51" t="s">
        <v>55</v>
      </c>
      <c r="C21" s="50"/>
      <c r="D21" s="50"/>
      <c r="E21" s="50"/>
      <c r="F21" s="50"/>
      <c r="G21" s="50"/>
      <c r="H21" s="50"/>
      <c r="I21" s="50"/>
      <c r="J21" s="50"/>
      <c r="K21" s="50"/>
      <c r="L21" s="50"/>
      <c r="M21" s="50"/>
      <c r="N21" s="50"/>
      <c r="O21" s="50"/>
      <c r="P21" s="50"/>
      <c r="Q21" s="50"/>
      <c r="R21" s="50"/>
      <c r="S21" s="50"/>
      <c r="T21" s="50"/>
      <c r="U21" s="50"/>
    </row>
    <row r="22" spans="1:21" ht="18.75" x14ac:dyDescent="0.3">
      <c r="A22" s="49" t="s">
        <v>63</v>
      </c>
      <c r="B22" s="51" t="s">
        <v>61</v>
      </c>
      <c r="C22" s="50"/>
      <c r="D22" s="50"/>
      <c r="E22" s="50"/>
      <c r="F22" s="50"/>
      <c r="G22" s="50"/>
      <c r="H22" s="50"/>
      <c r="I22" s="50"/>
      <c r="J22" s="50"/>
      <c r="K22" s="50"/>
      <c r="L22" s="50"/>
      <c r="M22" s="50"/>
      <c r="N22" s="50"/>
      <c r="O22" s="50"/>
      <c r="P22" s="50"/>
      <c r="Q22" s="50"/>
      <c r="R22" s="50"/>
      <c r="S22" s="50"/>
      <c r="T22" s="50"/>
      <c r="U22" s="50"/>
    </row>
    <row r="23" spans="1:21" x14ac:dyDescent="0.25">
      <c r="A23" s="48" t="s">
        <v>22</v>
      </c>
    </row>
    <row r="24" spans="1:21" x14ac:dyDescent="0.25">
      <c r="A24" s="48"/>
    </row>
    <row r="25" spans="1:21" x14ac:dyDescent="0.25">
      <c r="A25" s="48"/>
    </row>
    <row r="26" spans="1:21" x14ac:dyDescent="0.25">
      <c r="A26" s="48"/>
    </row>
    <row r="27" spans="1:21" x14ac:dyDescent="0.25">
      <c r="A27" s="48"/>
    </row>
    <row r="28" spans="1:21" x14ac:dyDescent="0.25">
      <c r="A28" s="48"/>
    </row>
    <row r="29" spans="1:21" x14ac:dyDescent="0.25">
      <c r="A29" s="48"/>
    </row>
    <row r="30" spans="1:21" x14ac:dyDescent="0.25">
      <c r="A30" s="48"/>
    </row>
    <row r="31" spans="1:21" x14ac:dyDescent="0.25">
      <c r="A31" s="48"/>
    </row>
    <row r="32" spans="1:21" x14ac:dyDescent="0.25">
      <c r="A32" s="48"/>
    </row>
    <row r="33" spans="1:1" x14ac:dyDescent="0.25">
      <c r="A33" s="48"/>
    </row>
    <row r="34" spans="1:1" x14ac:dyDescent="0.25">
      <c r="A34" s="48"/>
    </row>
    <row r="35" spans="1:1" x14ac:dyDescent="0.25">
      <c r="A35" s="48"/>
    </row>
  </sheetData>
  <pageMargins left="0.7" right="0.7" top="0.75" bottom="0.75" header="0.3" footer="0.3"/>
  <pageSetup scale="77" fitToWidth="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Erik</dc:creator>
  <cp:lastModifiedBy>Erik</cp:lastModifiedBy>
  <cp:lastPrinted>2018-11-29T01:22:56Z</cp:lastPrinted>
  <dcterms:created xsi:type="dcterms:W3CDTF">2018-11-25T03:52:56Z</dcterms:created>
  <dcterms:modified xsi:type="dcterms:W3CDTF">2018-11-29T01:23:15Z</dcterms:modified>
</cp:coreProperties>
</file>